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/>
  <bookViews>
    <workbookView xWindow="-120" yWindow="-120" windowWidth="20730" windowHeight="117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4" i="1" l="1"/>
  <c r="E19" i="1" l="1"/>
  <c r="E18" i="1"/>
  <c r="H9" i="1"/>
  <c r="E9" i="1"/>
  <c r="G9" i="1" s="1"/>
  <c r="H8" i="1"/>
  <c r="E8" i="1"/>
  <c r="E10" i="1" l="1"/>
  <c r="I9" i="1"/>
  <c r="G8" i="1"/>
  <c r="I20" i="1"/>
  <c r="I21" i="1"/>
  <c r="I18" i="1"/>
  <c r="I19" i="1"/>
  <c r="I25" i="1"/>
  <c r="I15" i="1"/>
  <c r="I13" i="1" s="1"/>
  <c r="I16" i="1" l="1"/>
  <c r="I41" i="1" s="1"/>
  <c r="I8" i="1"/>
  <c r="I10" i="1" s="1"/>
  <c r="G10" i="1"/>
  <c r="I5" i="1" l="1"/>
  <c r="I11" i="1" s="1"/>
  <c r="I12" i="1" l="1"/>
  <c r="I42" i="1" s="1"/>
</calcChain>
</file>

<file path=xl/sharedStrings.xml><?xml version="1.0" encoding="utf-8"?>
<sst xmlns="http://schemas.openxmlformats.org/spreadsheetml/2006/main" count="61" uniqueCount="57">
  <si>
    <t>КБК</t>
  </si>
  <si>
    <t>КОСГУ</t>
  </si>
  <si>
    <t>Кол-во месяцев</t>
  </si>
  <si>
    <t>ИТОГО</t>
  </si>
  <si>
    <t>Зарплата</t>
  </si>
  <si>
    <t>Сумма</t>
  </si>
  <si>
    <t>Начисления на оплату труда (30,2%)</t>
  </si>
  <si>
    <t>Расходы на коммунальные услуги</t>
  </si>
  <si>
    <t>Расходы на связь</t>
  </si>
  <si>
    <t>связь</t>
  </si>
  <si>
    <t>кол-во номеров</t>
  </si>
  <si>
    <t>стоимость в месяц</t>
  </si>
  <si>
    <t>электроэнергия (кВт)</t>
  </si>
  <si>
    <t>стоимость</t>
  </si>
  <si>
    <t>кол-во</t>
  </si>
  <si>
    <t>водоснабжение (м3)</t>
  </si>
  <si>
    <t>вывоз ТКО (м3)</t>
  </si>
  <si>
    <t>теплоэнергия (газ) (м3)</t>
  </si>
  <si>
    <t>Прочие расходы</t>
  </si>
  <si>
    <t>пожарная сигнализация</t>
  </si>
  <si>
    <t>техническое обслуживание газового оборудования</t>
  </si>
  <si>
    <t>перезарядка огенетушителей</t>
  </si>
  <si>
    <t>проверка дымоходов</t>
  </si>
  <si>
    <t>проверка СИКЗ</t>
  </si>
  <si>
    <t>обучение по пожарной безопасности</t>
  </si>
  <si>
    <t>канцелярские принадлежности</t>
  </si>
  <si>
    <t>хозяйственные принадлежности</t>
  </si>
  <si>
    <t>прочие мероприятия</t>
  </si>
  <si>
    <t>Штатное расписание</t>
  </si>
  <si>
    <t>наименование</t>
  </si>
  <si>
    <t>ВИДЫ РАСХОДОВ</t>
  </si>
  <si>
    <t>ИТОГО ФОТ</t>
  </si>
  <si>
    <t>ИТОГО ( 244+ 247)</t>
  </si>
  <si>
    <t>ВСЕГО</t>
  </si>
  <si>
    <t xml:space="preserve">Обоснование бюджетных ассигнований </t>
  </si>
  <si>
    <t>Количество месяцев</t>
  </si>
  <si>
    <t>Количество ставок</t>
  </si>
  <si>
    <t>основные работники                      (по Указу Президента №597 от 12.05.2012)</t>
  </si>
  <si>
    <t>внешний совместитель</t>
  </si>
  <si>
    <t xml:space="preserve">телефонный номер 4-12-55 </t>
  </si>
  <si>
    <t>Заработная плата в месяц на 1 ставку, руб.</t>
  </si>
  <si>
    <t>ИТОГО Заработная плата в месяц, руб.</t>
  </si>
  <si>
    <t>итого</t>
  </si>
  <si>
    <t>доведение средней з/п по Указу 46097,80 -прогноз на 2025г. (письмо МЭР АО от 03.06.2024 №101-01-05/4246)</t>
  </si>
  <si>
    <t>Увеличение МРОТ с 01.01.2025 до 22440</t>
  </si>
  <si>
    <t>техническое обслуживание комплекса технических средств тревожной сигнализации</t>
  </si>
  <si>
    <t>техническое обслуживание системы видеонаблюдения</t>
  </si>
  <si>
    <t>услуги по охране имущества путем централизованного наблюдения за состоянием средств тревожной сигнализации</t>
  </si>
  <si>
    <t>Росгвардия</t>
  </si>
  <si>
    <t>ЧОО Дозор</t>
  </si>
  <si>
    <t>замена световых плафонов и монтаж светильников</t>
  </si>
  <si>
    <t>Проект расчета потребности средств на выполнение  полномочий в сфере культуры по ДК с.Капустин Яр на 2026 год</t>
  </si>
  <si>
    <t>Постановление службы по тарифам АО от 20.12.2024 № 162</t>
  </si>
  <si>
    <t>10,52 руб. - фактический тариф за июнь 2025 и индекс инфляции 7,5%</t>
  </si>
  <si>
    <t>техническое обслуживание пожарной системы сигнализации</t>
  </si>
  <si>
    <t>ООО "Форштат"</t>
  </si>
  <si>
    <t>пошив костюмов для детского фольклорного коллектива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</si>
</sst>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0" fontId="0" fillId="0" borderId="0" xfId="0" applyBorder="1"/>
    <xf numFmtId="0" fontId="6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wrapText="1" shrinkToFit="1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0" fillId="0" borderId="1" xfId="0" applyBorder="1" applyAlignment="1">
      <alignment wrapText="1"/>
    </xf>
    <xf numFmtId="0" fontId="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0"/>
  <sheetViews>
    <sheetView tabSelected="1" topLeftCell="A28" workbookViewId="0">
      <selection activeCell="I37" sqref="I37"/>
    </sheetView>
  </sheetViews>
  <sheetFormatPr defaultRowHeight="15" x14ac:dyDescent="0.25"/>
  <cols>
    <col min="3" max="3" width="15" customWidth="1"/>
    <col min="4" max="4" width="19.85546875" customWidth="1"/>
    <col min="5" max="5" width="17.28515625" customWidth="1"/>
    <col min="6" max="6" width="23.7109375" customWidth="1"/>
    <col min="7" max="7" width="17.7109375" customWidth="1"/>
    <col min="8" max="8" width="14.42578125" customWidth="1"/>
    <col min="9" max="9" width="23.7109375" customWidth="1"/>
    <col min="10" max="10" width="19.5703125" customWidth="1"/>
  </cols>
  <sheetData>
    <row r="2" spans="2:14" ht="42" customHeight="1" x14ac:dyDescent="0.25">
      <c r="B2" s="16"/>
      <c r="C2" s="63" t="s">
        <v>51</v>
      </c>
      <c r="D2" s="63"/>
      <c r="E2" s="63"/>
      <c r="F2" s="63"/>
      <c r="G2" s="63"/>
      <c r="H2" s="63"/>
      <c r="I2" s="63"/>
      <c r="J2" s="20"/>
    </row>
    <row r="4" spans="2:14" s="1" customFormat="1" ht="48" x14ac:dyDescent="0.3">
      <c r="B4" s="3" t="s">
        <v>0</v>
      </c>
      <c r="C4" s="3" t="s">
        <v>1</v>
      </c>
      <c r="D4" s="48" t="s">
        <v>30</v>
      </c>
      <c r="E4" s="48"/>
      <c r="F4" s="48"/>
      <c r="G4" s="48"/>
      <c r="H4" s="48"/>
      <c r="I4" s="9" t="s">
        <v>3</v>
      </c>
      <c r="J4" s="21" t="s">
        <v>34</v>
      </c>
    </row>
    <row r="5" spans="2:14" ht="18.75" x14ac:dyDescent="0.3">
      <c r="B5" s="45">
        <v>111</v>
      </c>
      <c r="C5" s="45">
        <v>212</v>
      </c>
      <c r="D5" s="47" t="s">
        <v>4</v>
      </c>
      <c r="E5" s="47"/>
      <c r="F5" s="47"/>
      <c r="G5" s="47"/>
      <c r="H5" s="47"/>
      <c r="I5" s="64">
        <f>I8+I9</f>
        <v>1166851.2</v>
      </c>
      <c r="J5" s="61"/>
      <c r="K5" s="2"/>
      <c r="L5" s="2"/>
      <c r="M5" s="2"/>
      <c r="N5" s="2"/>
    </row>
    <row r="6" spans="2:14" ht="3.75" customHeight="1" x14ac:dyDescent="0.3">
      <c r="B6" s="45"/>
      <c r="C6" s="45"/>
      <c r="D6" s="47"/>
      <c r="E6" s="47"/>
      <c r="F6" s="47"/>
      <c r="G6" s="47"/>
      <c r="H6" s="47"/>
      <c r="I6" s="48"/>
      <c r="J6" s="62"/>
      <c r="K6" s="2"/>
      <c r="L6" s="2"/>
      <c r="M6" s="2"/>
      <c r="N6" s="2"/>
    </row>
    <row r="7" spans="2:14" ht="25.5" x14ac:dyDescent="0.3">
      <c r="B7" s="45"/>
      <c r="C7" s="45"/>
      <c r="D7" s="11" t="s">
        <v>28</v>
      </c>
      <c r="E7" s="11" t="s">
        <v>36</v>
      </c>
      <c r="F7" s="11" t="s">
        <v>40</v>
      </c>
      <c r="G7" s="11" t="s">
        <v>41</v>
      </c>
      <c r="H7" s="11" t="s">
        <v>35</v>
      </c>
      <c r="I7" s="12" t="s">
        <v>5</v>
      </c>
      <c r="J7" s="18"/>
      <c r="K7" s="2"/>
      <c r="L7" s="2"/>
      <c r="M7" s="2"/>
      <c r="N7" s="2"/>
    </row>
    <row r="8" spans="2:14" ht="57.75" x14ac:dyDescent="0.3">
      <c r="B8" s="45"/>
      <c r="C8" s="45"/>
      <c r="D8" s="8" t="s">
        <v>37</v>
      </c>
      <c r="E8" s="4">
        <f>1.75</f>
        <v>1.75</v>
      </c>
      <c r="F8" s="5">
        <v>50707.199999999997</v>
      </c>
      <c r="G8" s="5">
        <f>E8*F8</f>
        <v>88737.599999999991</v>
      </c>
      <c r="H8" s="4">
        <f>12</f>
        <v>12</v>
      </c>
      <c r="I8" s="6">
        <f>G8*H8</f>
        <v>1064851.2</v>
      </c>
      <c r="J8" s="19" t="s">
        <v>43</v>
      </c>
      <c r="K8" s="2"/>
      <c r="L8" s="2"/>
      <c r="M8" s="2"/>
      <c r="N8" s="2"/>
    </row>
    <row r="9" spans="2:14" ht="27" customHeight="1" x14ac:dyDescent="0.3">
      <c r="B9" s="45"/>
      <c r="C9" s="45"/>
      <c r="D9" s="8" t="s">
        <v>38</v>
      </c>
      <c r="E9" s="4">
        <f>0.25</f>
        <v>0.25</v>
      </c>
      <c r="F9" s="5">
        <v>34000</v>
      </c>
      <c r="G9" s="5">
        <f>E9*F9</f>
        <v>8500</v>
      </c>
      <c r="H9" s="4">
        <f>12</f>
        <v>12</v>
      </c>
      <c r="I9" s="6">
        <f>G9*H9</f>
        <v>102000</v>
      </c>
      <c r="J9" s="19" t="s">
        <v>44</v>
      </c>
      <c r="K9" s="2"/>
      <c r="L9" s="2"/>
      <c r="M9" s="2"/>
      <c r="N9" s="2"/>
    </row>
    <row r="10" spans="2:14" ht="18.75" x14ac:dyDescent="0.3">
      <c r="B10" s="17"/>
      <c r="C10" s="17"/>
      <c r="D10" s="8" t="s">
        <v>42</v>
      </c>
      <c r="E10" s="23">
        <f>E8+E9</f>
        <v>2</v>
      </c>
      <c r="F10" s="5"/>
      <c r="G10" s="5">
        <f>G8+G9</f>
        <v>97237.599999999991</v>
      </c>
      <c r="H10" s="4"/>
      <c r="I10" s="6">
        <f>I8+I9</f>
        <v>1166851.2</v>
      </c>
      <c r="J10" s="19"/>
      <c r="K10" s="2"/>
      <c r="L10" s="2"/>
      <c r="M10" s="2"/>
      <c r="N10" s="2"/>
    </row>
    <row r="11" spans="2:14" ht="27.75" customHeight="1" x14ac:dyDescent="0.3">
      <c r="B11" s="3">
        <v>119</v>
      </c>
      <c r="C11" s="3">
        <v>213</v>
      </c>
      <c r="D11" s="47" t="s">
        <v>6</v>
      </c>
      <c r="E11" s="47"/>
      <c r="F11" s="47"/>
      <c r="G11" s="47"/>
      <c r="H11" s="47"/>
      <c r="I11" s="7">
        <f>I5*30.2%</f>
        <v>352389.0624</v>
      </c>
      <c r="J11" s="18"/>
      <c r="K11" s="2"/>
      <c r="L11" s="2"/>
      <c r="M11" s="2"/>
      <c r="N11" s="2"/>
    </row>
    <row r="12" spans="2:14" ht="22.5" customHeight="1" x14ac:dyDescent="0.3">
      <c r="B12" s="46" t="s">
        <v>31</v>
      </c>
      <c r="C12" s="46"/>
      <c r="D12" s="46"/>
      <c r="E12" s="46"/>
      <c r="F12" s="46"/>
      <c r="G12" s="46"/>
      <c r="H12" s="46"/>
      <c r="I12" s="14">
        <f>I5+I11</f>
        <v>1519240.2623999999</v>
      </c>
      <c r="J12" s="18"/>
      <c r="K12" s="2"/>
      <c r="L12" s="2"/>
      <c r="M12" s="2"/>
      <c r="N12" s="2"/>
    </row>
    <row r="13" spans="2:14" ht="27" customHeight="1" x14ac:dyDescent="0.3">
      <c r="B13" s="45">
        <v>244</v>
      </c>
      <c r="C13" s="45">
        <v>221</v>
      </c>
      <c r="D13" s="47" t="s">
        <v>8</v>
      </c>
      <c r="E13" s="47"/>
      <c r="F13" s="47"/>
      <c r="G13" s="47"/>
      <c r="H13" s="47"/>
      <c r="I13" s="7">
        <f>I15</f>
        <v>7108.4400000000005</v>
      </c>
      <c r="J13" s="18"/>
      <c r="K13" s="2"/>
      <c r="L13" s="2"/>
      <c r="M13" s="2"/>
      <c r="N13" s="2"/>
    </row>
    <row r="14" spans="2:14" ht="21" customHeight="1" x14ac:dyDescent="0.3">
      <c r="B14" s="45"/>
      <c r="C14" s="45"/>
      <c r="D14" s="11" t="s">
        <v>29</v>
      </c>
      <c r="E14" s="11" t="s">
        <v>10</v>
      </c>
      <c r="F14" s="11" t="s">
        <v>11</v>
      </c>
      <c r="G14" s="11"/>
      <c r="H14" s="11" t="s">
        <v>2</v>
      </c>
      <c r="I14" s="13" t="s">
        <v>5</v>
      </c>
      <c r="J14" s="18"/>
      <c r="K14" s="2"/>
      <c r="L14" s="2"/>
      <c r="M14" s="2"/>
      <c r="N14" s="2"/>
    </row>
    <row r="15" spans="2:14" ht="21" customHeight="1" x14ac:dyDescent="0.3">
      <c r="B15" s="45"/>
      <c r="C15" s="45"/>
      <c r="D15" s="8" t="s">
        <v>9</v>
      </c>
      <c r="E15" s="4">
        <v>1</v>
      </c>
      <c r="F15" s="5">
        <v>592.37</v>
      </c>
      <c r="G15" s="5"/>
      <c r="H15" s="4">
        <v>12</v>
      </c>
      <c r="I15" s="6">
        <f>E15*F15*H15</f>
        <v>7108.4400000000005</v>
      </c>
      <c r="J15" s="19" t="s">
        <v>39</v>
      </c>
      <c r="K15" s="2"/>
      <c r="L15" s="2"/>
      <c r="M15" s="2"/>
      <c r="N15" s="2"/>
    </row>
    <row r="16" spans="2:14" ht="18.75" x14ac:dyDescent="0.3">
      <c r="B16" s="57">
        <v>244</v>
      </c>
      <c r="C16" s="57">
        <v>223</v>
      </c>
      <c r="D16" s="47" t="s">
        <v>7</v>
      </c>
      <c r="E16" s="47"/>
      <c r="F16" s="47"/>
      <c r="G16" s="47"/>
      <c r="H16" s="47"/>
      <c r="I16" s="7">
        <f>SUM(I18:I24)</f>
        <v>105151.57677</v>
      </c>
      <c r="J16" s="18"/>
      <c r="K16" s="2"/>
      <c r="L16" s="2"/>
      <c r="M16" s="2"/>
      <c r="N16" s="2"/>
    </row>
    <row r="17" spans="2:14" ht="18.75" x14ac:dyDescent="0.3">
      <c r="B17" s="58"/>
      <c r="C17" s="58"/>
      <c r="D17" s="10" t="s">
        <v>29</v>
      </c>
      <c r="E17" s="11" t="s">
        <v>14</v>
      </c>
      <c r="F17" s="65" t="s">
        <v>13</v>
      </c>
      <c r="G17" s="66"/>
      <c r="H17" s="67"/>
      <c r="I17" s="13" t="s">
        <v>5</v>
      </c>
      <c r="J17" s="18"/>
      <c r="K17" s="2"/>
      <c r="L17" s="2"/>
      <c r="M17" s="2"/>
      <c r="N17" s="2"/>
    </row>
    <row r="18" spans="2:14" ht="24" customHeight="1" x14ac:dyDescent="0.3">
      <c r="B18" s="58"/>
      <c r="C18" s="58"/>
      <c r="D18" s="52" t="s">
        <v>16</v>
      </c>
      <c r="E18" s="22">
        <f>0.13*6</f>
        <v>0.78</v>
      </c>
      <c r="F18" s="54">
        <v>713.35</v>
      </c>
      <c r="G18" s="55"/>
      <c r="H18" s="56"/>
      <c r="I18" s="6">
        <f>E18*F18</f>
        <v>556.41300000000001</v>
      </c>
      <c r="J18" s="59" t="s">
        <v>52</v>
      </c>
      <c r="K18" s="2"/>
      <c r="L18" s="2"/>
      <c r="M18" s="2"/>
      <c r="N18" s="2"/>
    </row>
    <row r="19" spans="2:14" ht="20.25" customHeight="1" x14ac:dyDescent="0.3">
      <c r="B19" s="58"/>
      <c r="C19" s="58"/>
      <c r="D19" s="53"/>
      <c r="E19" s="22">
        <f>0.13*5+0.12</f>
        <v>0.77</v>
      </c>
      <c r="F19" s="54">
        <v>801.16</v>
      </c>
      <c r="G19" s="55"/>
      <c r="H19" s="56"/>
      <c r="I19" s="6">
        <f>E19*F19</f>
        <v>616.89319999999998</v>
      </c>
      <c r="J19" s="60"/>
      <c r="K19" s="2"/>
      <c r="L19" s="2"/>
      <c r="M19" s="2"/>
      <c r="N19" s="2"/>
    </row>
    <row r="20" spans="2:14" ht="21" customHeight="1" x14ac:dyDescent="0.3">
      <c r="B20" s="39">
        <v>247</v>
      </c>
      <c r="C20" s="39">
        <v>223</v>
      </c>
      <c r="D20" s="52" t="s">
        <v>15</v>
      </c>
      <c r="E20" s="4">
        <v>32</v>
      </c>
      <c r="F20" s="54">
        <v>56.27</v>
      </c>
      <c r="G20" s="55"/>
      <c r="H20" s="56"/>
      <c r="I20" s="6">
        <f>E20*F20</f>
        <v>1800.64</v>
      </c>
      <c r="J20" s="18"/>
      <c r="K20" s="2"/>
      <c r="L20" s="2"/>
      <c r="M20" s="2"/>
      <c r="N20" s="2"/>
    </row>
    <row r="21" spans="2:14" ht="18" customHeight="1" x14ac:dyDescent="0.3">
      <c r="B21" s="40"/>
      <c r="C21" s="40"/>
      <c r="D21" s="53"/>
      <c r="E21" s="4">
        <v>36</v>
      </c>
      <c r="F21" s="54">
        <v>60.49</v>
      </c>
      <c r="G21" s="55"/>
      <c r="H21" s="56"/>
      <c r="I21" s="6">
        <f>E21*F21</f>
        <v>2177.64</v>
      </c>
      <c r="J21" s="19"/>
      <c r="K21" s="2"/>
      <c r="L21" s="2"/>
      <c r="M21" s="2"/>
      <c r="N21" s="2"/>
    </row>
    <row r="22" spans="2:14" ht="25.5" customHeight="1" x14ac:dyDescent="0.3">
      <c r="B22" s="41"/>
      <c r="C22" s="41"/>
      <c r="D22" s="8" t="s">
        <v>12</v>
      </c>
      <c r="E22" s="4">
        <v>3802.2809999999999</v>
      </c>
      <c r="F22" s="38">
        <v>10.52</v>
      </c>
      <c r="G22" s="38"/>
      <c r="H22" s="38"/>
      <c r="I22" s="6">
        <f>E22*F22</f>
        <v>39999.996119999996</v>
      </c>
      <c r="J22" s="19" t="s">
        <v>53</v>
      </c>
      <c r="K22" s="2"/>
      <c r="L22" s="2"/>
      <c r="M22" s="2"/>
      <c r="N22" s="2"/>
    </row>
    <row r="23" spans="2:14" ht="15.75" customHeight="1" x14ac:dyDescent="0.3">
      <c r="B23" s="41"/>
      <c r="C23" s="41"/>
      <c r="D23" s="37" t="s">
        <v>17</v>
      </c>
      <c r="E23" s="4">
        <v>4444.4440000000004</v>
      </c>
      <c r="F23" s="38">
        <v>9</v>
      </c>
      <c r="G23" s="38"/>
      <c r="H23" s="38"/>
      <c r="I23" s="6">
        <f>E23*F23</f>
        <v>39999.996000000006</v>
      </c>
      <c r="J23" s="33"/>
      <c r="K23" s="2"/>
      <c r="L23" s="2"/>
      <c r="M23" s="2"/>
      <c r="N23" s="2"/>
    </row>
    <row r="24" spans="2:14" ht="14.25" customHeight="1" x14ac:dyDescent="0.3">
      <c r="B24" s="42"/>
      <c r="C24" s="42"/>
      <c r="D24" s="37"/>
      <c r="E24" s="4">
        <v>1932.367</v>
      </c>
      <c r="F24" s="38">
        <v>10.35</v>
      </c>
      <c r="G24" s="38"/>
      <c r="H24" s="38"/>
      <c r="I24" s="6">
        <f>E24*F24</f>
        <v>19999.998449999999</v>
      </c>
      <c r="J24" s="33"/>
      <c r="K24" s="2"/>
      <c r="L24" s="2"/>
      <c r="M24" s="2"/>
      <c r="N24" s="2"/>
    </row>
    <row r="25" spans="2:14" ht="28.5" customHeight="1" x14ac:dyDescent="0.3">
      <c r="B25" s="45">
        <v>244</v>
      </c>
      <c r="C25" s="39">
        <v>225</v>
      </c>
      <c r="D25" s="49" t="s">
        <v>18</v>
      </c>
      <c r="E25" s="50"/>
      <c r="F25" s="50"/>
      <c r="G25" s="50"/>
      <c r="H25" s="51"/>
      <c r="I25" s="7">
        <f>SUM(I26:I40)</f>
        <v>89186.22</v>
      </c>
      <c r="J25" s="19"/>
      <c r="K25" s="2"/>
      <c r="L25" s="2"/>
      <c r="M25" s="2"/>
      <c r="N25" s="2"/>
    </row>
    <row r="26" spans="2:14" ht="24.75" customHeight="1" x14ac:dyDescent="0.3">
      <c r="B26" s="45"/>
      <c r="C26" s="40"/>
      <c r="D26" s="34" t="s">
        <v>19</v>
      </c>
      <c r="E26" s="43"/>
      <c r="F26" s="43"/>
      <c r="G26" s="43"/>
      <c r="H26" s="44"/>
      <c r="I26" s="6">
        <v>7578.29</v>
      </c>
      <c r="J26" s="25"/>
      <c r="K26" s="2"/>
      <c r="L26" s="2"/>
      <c r="M26" s="2"/>
      <c r="N26" s="2"/>
    </row>
    <row r="27" spans="2:14" ht="25.5" customHeight="1" x14ac:dyDescent="0.3">
      <c r="B27" s="45"/>
      <c r="C27" s="40"/>
      <c r="D27" s="34" t="s">
        <v>20</v>
      </c>
      <c r="E27" s="43"/>
      <c r="F27" s="43"/>
      <c r="G27" s="43"/>
      <c r="H27" s="44"/>
      <c r="I27" s="6">
        <v>15000</v>
      </c>
      <c r="J27" s="25"/>
      <c r="K27" s="2"/>
      <c r="L27" s="2"/>
      <c r="M27" s="2"/>
      <c r="N27" s="2"/>
    </row>
    <row r="28" spans="2:14" ht="21.75" customHeight="1" x14ac:dyDescent="0.3">
      <c r="B28" s="45"/>
      <c r="C28" s="40"/>
      <c r="D28" s="34" t="s">
        <v>21</v>
      </c>
      <c r="E28" s="43"/>
      <c r="F28" s="43"/>
      <c r="G28" s="43"/>
      <c r="H28" s="44"/>
      <c r="I28" s="6">
        <v>3283.93</v>
      </c>
      <c r="J28" s="25"/>
      <c r="K28" s="2"/>
      <c r="L28" s="2"/>
      <c r="M28" s="2"/>
      <c r="N28" s="2"/>
    </row>
    <row r="29" spans="2:14" ht="21.75" customHeight="1" x14ac:dyDescent="0.3">
      <c r="B29" s="45"/>
      <c r="C29" s="40"/>
      <c r="D29" s="34" t="s">
        <v>22</v>
      </c>
      <c r="E29" s="43"/>
      <c r="F29" s="43"/>
      <c r="G29" s="43"/>
      <c r="H29" s="44"/>
      <c r="I29" s="6">
        <v>2417.4</v>
      </c>
      <c r="J29" s="25"/>
      <c r="K29" s="2"/>
      <c r="L29" s="2"/>
      <c r="M29" s="2"/>
      <c r="N29" s="2"/>
    </row>
    <row r="30" spans="2:14" ht="18.75" x14ac:dyDescent="0.3">
      <c r="B30" s="45"/>
      <c r="C30" s="40"/>
      <c r="D30" s="34" t="s">
        <v>23</v>
      </c>
      <c r="E30" s="43"/>
      <c r="F30" s="43"/>
      <c r="G30" s="43"/>
      <c r="H30" s="44"/>
      <c r="I30" s="6">
        <v>3206.6</v>
      </c>
      <c r="J30" s="25"/>
      <c r="K30" s="2"/>
      <c r="L30" s="2"/>
      <c r="M30" s="2"/>
      <c r="N30" s="2"/>
    </row>
    <row r="31" spans="2:14" ht="18.75" customHeight="1" x14ac:dyDescent="0.3">
      <c r="B31" s="45"/>
      <c r="C31" s="24"/>
      <c r="D31" s="34" t="s">
        <v>45</v>
      </c>
      <c r="E31" s="43"/>
      <c r="F31" s="43"/>
      <c r="G31" s="43"/>
      <c r="H31" s="44"/>
      <c r="I31" s="6">
        <v>20700</v>
      </c>
      <c r="J31" s="6" t="s">
        <v>49</v>
      </c>
      <c r="K31" s="2"/>
      <c r="L31" s="2"/>
      <c r="M31" s="2"/>
      <c r="N31" s="2"/>
    </row>
    <row r="32" spans="2:14" ht="18.75" customHeight="1" x14ac:dyDescent="0.3">
      <c r="B32" s="45"/>
      <c r="C32" s="24"/>
      <c r="D32" s="34" t="s">
        <v>46</v>
      </c>
      <c r="E32" s="43"/>
      <c r="F32" s="43"/>
      <c r="G32" s="43"/>
      <c r="H32" s="44"/>
      <c r="I32" s="6">
        <v>13800</v>
      </c>
      <c r="J32" s="6" t="s">
        <v>49</v>
      </c>
      <c r="K32" s="2"/>
      <c r="L32" s="2"/>
      <c r="M32" s="2"/>
      <c r="N32" s="2"/>
    </row>
    <row r="33" spans="2:14" ht="18.75" customHeight="1" x14ac:dyDescent="0.3">
      <c r="B33" s="45"/>
      <c r="C33" s="29"/>
      <c r="D33" s="34" t="s">
        <v>54</v>
      </c>
      <c r="E33" s="35"/>
      <c r="F33" s="35"/>
      <c r="G33" s="35"/>
      <c r="H33" s="36"/>
      <c r="I33" s="6">
        <v>10000</v>
      </c>
      <c r="J33" s="6" t="s">
        <v>55</v>
      </c>
      <c r="K33" s="2"/>
      <c r="L33" s="2"/>
      <c r="M33" s="2"/>
      <c r="N33" s="2"/>
    </row>
    <row r="34" spans="2:14" ht="18.75" customHeight="1" x14ac:dyDescent="0.3">
      <c r="B34" s="45"/>
      <c r="C34" s="48">
        <v>226</v>
      </c>
      <c r="D34" s="34" t="s">
        <v>24</v>
      </c>
      <c r="E34" s="43"/>
      <c r="F34" s="43"/>
      <c r="G34" s="43"/>
      <c r="H34" s="44"/>
      <c r="I34" s="6">
        <v>2200</v>
      </c>
      <c r="J34" s="25"/>
      <c r="K34" s="2"/>
      <c r="L34" s="2"/>
      <c r="M34" s="2"/>
      <c r="N34" s="2"/>
    </row>
    <row r="35" spans="2:14" ht="18.75" customHeight="1" x14ac:dyDescent="0.3">
      <c r="B35" s="45"/>
      <c r="C35" s="48"/>
      <c r="D35" s="34" t="s">
        <v>50</v>
      </c>
      <c r="E35" s="43"/>
      <c r="F35" s="43"/>
      <c r="G35" s="43"/>
      <c r="H35" s="44"/>
      <c r="I35" s="6">
        <v>0</v>
      </c>
      <c r="J35" s="6"/>
      <c r="K35" s="2"/>
      <c r="L35" s="2"/>
      <c r="M35" s="2"/>
      <c r="N35" s="2"/>
    </row>
    <row r="36" spans="2:14" ht="18.75" customHeight="1" x14ac:dyDescent="0.3">
      <c r="B36" s="45"/>
      <c r="C36" s="48"/>
      <c r="D36" s="34" t="s">
        <v>56</v>
      </c>
      <c r="E36" s="43"/>
      <c r="F36" s="43"/>
      <c r="G36" s="43"/>
      <c r="H36" s="44"/>
      <c r="I36" s="6">
        <v>0</v>
      </c>
      <c r="J36" s="6"/>
      <c r="K36" s="2"/>
      <c r="L36" s="2"/>
      <c r="M36" s="2"/>
      <c r="N36" s="2"/>
    </row>
    <row r="37" spans="2:14" ht="32.25" customHeight="1" x14ac:dyDescent="0.3">
      <c r="B37" s="45"/>
      <c r="C37" s="48"/>
      <c r="D37" s="34" t="s">
        <v>47</v>
      </c>
      <c r="E37" s="43"/>
      <c r="F37" s="43"/>
      <c r="G37" s="43"/>
      <c r="H37" s="44"/>
      <c r="I37" s="6">
        <v>6000</v>
      </c>
      <c r="J37" s="6" t="s">
        <v>48</v>
      </c>
      <c r="K37" s="2"/>
      <c r="L37" s="2"/>
      <c r="M37" s="2"/>
      <c r="N37" s="2"/>
    </row>
    <row r="38" spans="2:14" ht="18.75" customHeight="1" x14ac:dyDescent="0.3">
      <c r="B38" s="45"/>
      <c r="C38" s="48">
        <v>346</v>
      </c>
      <c r="D38" s="34" t="s">
        <v>25</v>
      </c>
      <c r="E38" s="43"/>
      <c r="F38" s="43"/>
      <c r="G38" s="43"/>
      <c r="H38" s="44"/>
      <c r="I38" s="6">
        <v>4000</v>
      </c>
      <c r="J38" s="6"/>
      <c r="K38" s="2"/>
      <c r="L38" s="2"/>
      <c r="M38" s="2"/>
      <c r="N38" s="2"/>
    </row>
    <row r="39" spans="2:14" ht="18.75" customHeight="1" x14ac:dyDescent="0.3">
      <c r="B39" s="45"/>
      <c r="C39" s="48"/>
      <c r="D39" s="34" t="s">
        <v>26</v>
      </c>
      <c r="E39" s="43"/>
      <c r="F39" s="43"/>
      <c r="G39" s="43"/>
      <c r="H39" s="44"/>
      <c r="I39" s="6">
        <v>1000</v>
      </c>
      <c r="J39" s="6"/>
      <c r="K39" s="2"/>
      <c r="L39" s="2"/>
      <c r="M39" s="2"/>
      <c r="N39" s="2"/>
    </row>
    <row r="40" spans="2:14" ht="18.75" x14ac:dyDescent="0.3">
      <c r="B40" s="45"/>
      <c r="C40" s="48"/>
      <c r="D40" s="34" t="s">
        <v>27</v>
      </c>
      <c r="E40" s="43"/>
      <c r="F40" s="43"/>
      <c r="G40" s="43"/>
      <c r="H40" s="44"/>
      <c r="I40" s="6">
        <v>0</v>
      </c>
      <c r="J40" s="6"/>
      <c r="K40" s="2"/>
      <c r="L40" s="2"/>
      <c r="M40" s="2"/>
      <c r="N40" s="2"/>
    </row>
    <row r="41" spans="2:14" ht="18.75" x14ac:dyDescent="0.3">
      <c r="B41" s="26" t="s">
        <v>32</v>
      </c>
      <c r="C41" s="27"/>
      <c r="D41" s="27"/>
      <c r="E41" s="27"/>
      <c r="F41" s="27"/>
      <c r="G41" s="27"/>
      <c r="H41" s="28"/>
      <c r="I41" s="14">
        <f>I13+I16+I25</f>
        <v>201446.23677000002</v>
      </c>
      <c r="J41" s="6"/>
      <c r="K41" s="2"/>
      <c r="L41" s="2"/>
      <c r="M41" s="2"/>
      <c r="N41" s="2"/>
    </row>
    <row r="42" spans="2:14" ht="18.75" x14ac:dyDescent="0.3">
      <c r="B42" s="30" t="s">
        <v>33</v>
      </c>
      <c r="C42" s="31"/>
      <c r="D42" s="31"/>
      <c r="E42" s="31"/>
      <c r="F42" s="31"/>
      <c r="G42" s="31"/>
      <c r="H42" s="32"/>
      <c r="I42" s="15">
        <f>I12+I41</f>
        <v>1720686.49917</v>
      </c>
      <c r="J42" s="6"/>
      <c r="K42" s="2"/>
      <c r="L42" s="2"/>
      <c r="M42" s="2"/>
      <c r="N42" s="2"/>
    </row>
    <row r="43" spans="2:14" ht="18.75" x14ac:dyDescent="0.3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8.75" x14ac:dyDescent="0.3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.75" x14ac:dyDescent="0.3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14" ht="18.75" x14ac:dyDescent="0.3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2:14" ht="18.75" x14ac:dyDescent="0.3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18.75" x14ac:dyDescent="0.3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.75" x14ac:dyDescent="0.3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mergeCells count="49">
    <mergeCell ref="C2:I2"/>
    <mergeCell ref="I5:I6"/>
    <mergeCell ref="D5:H6"/>
    <mergeCell ref="D11:H11"/>
    <mergeCell ref="D4:H4"/>
    <mergeCell ref="D40:H40"/>
    <mergeCell ref="F19:H19"/>
    <mergeCell ref="B16:B19"/>
    <mergeCell ref="J18:J19"/>
    <mergeCell ref="J5:J6"/>
    <mergeCell ref="D13:H13"/>
    <mergeCell ref="C13:C15"/>
    <mergeCell ref="F17:H17"/>
    <mergeCell ref="F22:H22"/>
    <mergeCell ref="C16:C19"/>
    <mergeCell ref="C38:C40"/>
    <mergeCell ref="B25:B40"/>
    <mergeCell ref="D34:H34"/>
    <mergeCell ref="D32:H32"/>
    <mergeCell ref="C34:C37"/>
    <mergeCell ref="D25:H25"/>
    <mergeCell ref="D26:H26"/>
    <mergeCell ref="D27:H27"/>
    <mergeCell ref="D28:H28"/>
    <mergeCell ref="D29:H29"/>
    <mergeCell ref="D31:H31"/>
    <mergeCell ref="D30:H30"/>
    <mergeCell ref="D35:H35"/>
    <mergeCell ref="C25:C30"/>
    <mergeCell ref="D38:H38"/>
    <mergeCell ref="D39:H39"/>
    <mergeCell ref="D37:H37"/>
    <mergeCell ref="D36:H36"/>
    <mergeCell ref="B13:B15"/>
    <mergeCell ref="B5:B9"/>
    <mergeCell ref="C5:C9"/>
    <mergeCell ref="B12:H12"/>
    <mergeCell ref="D16:H16"/>
    <mergeCell ref="D20:D21"/>
    <mergeCell ref="D18:D19"/>
    <mergeCell ref="F20:H20"/>
    <mergeCell ref="F21:H21"/>
    <mergeCell ref="F18:H18"/>
    <mergeCell ref="D33:H33"/>
    <mergeCell ref="D23:D24"/>
    <mergeCell ref="F23:H23"/>
    <mergeCell ref="F24:H24"/>
    <mergeCell ref="B20:B24"/>
    <mergeCell ref="C20:C24"/>
  </mergeCells>
  <pageMargins left="0.19685039370078741" right="0.31496062992125984" top="0.35433070866141736" bottom="0.19685039370078741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Долина</dc:creator>
  <cp:lastModifiedBy>Пользователь</cp:lastModifiedBy>
  <cp:lastPrinted>2025-07-09T05:47:16Z</cp:lastPrinted>
  <dcterms:created xsi:type="dcterms:W3CDTF">2022-08-25T10:47:08Z</dcterms:created>
  <dcterms:modified xsi:type="dcterms:W3CDTF">2025-10-22T04:44:35Z</dcterms:modified>
</cp:coreProperties>
</file>